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U:\07-FINANCES\PrimeEnergy\"/>
    </mc:Choice>
  </mc:AlternateContent>
  <xr:revisionPtr revIDLastSave="0" documentId="8_{F2416E1D-ABCB-4214-B380-CE8AA5138583}" xr6:coauthVersionLast="47" xr6:coauthVersionMax="47" xr10:uidLastSave="{00000000-0000-0000-0000-000000000000}"/>
  <bookViews>
    <workbookView xWindow="5070" yWindow="1020" windowWidth="27390" windowHeight="19245" xr2:uid="{4304669E-BB3A-4BED-8102-FB4ACAF16C8F}"/>
  </bookViews>
  <sheets>
    <sheet name="Calcul int. moratoires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9" i="3" l="1"/>
  <c r="K9" i="3"/>
  <c r="H65" i="3"/>
  <c r="K63" i="3"/>
  <c r="K51" i="3"/>
  <c r="K50" i="3"/>
  <c r="K49" i="3"/>
  <c r="K48" i="3"/>
  <c r="K47" i="3"/>
  <c r="K46" i="3"/>
  <c r="K54" i="3"/>
  <c r="K53" i="3"/>
  <c r="K52" i="3"/>
  <c r="K43" i="3"/>
  <c r="K45" i="3"/>
  <c r="K44" i="3"/>
  <c r="K66" i="3"/>
  <c r="K21" i="3"/>
  <c r="K20" i="3"/>
  <c r="K19" i="3"/>
  <c r="K18" i="3"/>
  <c r="K17" i="3"/>
  <c r="K16" i="3"/>
  <c r="K15" i="3"/>
  <c r="K14" i="3"/>
  <c r="K62" i="3"/>
  <c r="K61" i="3"/>
  <c r="K60" i="3"/>
  <c r="K59" i="3"/>
  <c r="L59" i="3" s="1"/>
  <c r="K58" i="3"/>
  <c r="L58" i="3" s="1"/>
  <c r="K57" i="3"/>
  <c r="K56" i="3"/>
  <c r="K55" i="3"/>
  <c r="K42" i="3"/>
  <c r="K41" i="3"/>
  <c r="K40" i="3"/>
  <c r="K39" i="3"/>
  <c r="K38" i="3"/>
  <c r="K37" i="3"/>
  <c r="K36" i="3"/>
  <c r="K35" i="3"/>
  <c r="K34" i="3"/>
  <c r="K33" i="3"/>
  <c r="K32" i="3"/>
  <c r="K31" i="3"/>
  <c r="K30" i="3"/>
  <c r="K29" i="3"/>
  <c r="K28" i="3"/>
  <c r="K27" i="3"/>
  <c r="K26" i="3"/>
  <c r="K25" i="3"/>
  <c r="K24" i="3"/>
  <c r="K23" i="3"/>
  <c r="K22" i="3"/>
  <c r="K65" i="3"/>
  <c r="L64" i="3"/>
  <c r="H66" i="3"/>
  <c r="H63" i="3"/>
  <c r="H62" i="3"/>
  <c r="H61" i="3"/>
  <c r="H60" i="3"/>
  <c r="H59" i="3"/>
  <c r="H58" i="3"/>
  <c r="H57" i="3"/>
  <c r="H56" i="3"/>
  <c r="H55" i="3"/>
  <c r="H54" i="3"/>
  <c r="H53" i="3"/>
  <c r="H52" i="3"/>
  <c r="H51" i="3"/>
  <c r="H50" i="3"/>
  <c r="H49" i="3"/>
  <c r="H48" i="3"/>
  <c r="H47" i="3"/>
  <c r="H46" i="3"/>
  <c r="H45" i="3"/>
  <c r="H44" i="3"/>
  <c r="H43" i="3"/>
  <c r="H42" i="3"/>
  <c r="H41" i="3"/>
  <c r="H40" i="3"/>
  <c r="H39" i="3"/>
  <c r="H38" i="3"/>
  <c r="H37" i="3"/>
  <c r="H36" i="3"/>
  <c r="H35" i="3"/>
  <c r="H34" i="3"/>
  <c r="H33" i="3"/>
  <c r="H32" i="3"/>
  <c r="H31" i="3"/>
  <c r="H30" i="3"/>
  <c r="H29" i="3"/>
  <c r="H28" i="3"/>
  <c r="H27" i="3"/>
  <c r="H26" i="3"/>
  <c r="H25" i="3"/>
  <c r="H24" i="3"/>
  <c r="H23" i="3"/>
  <c r="H22" i="3"/>
  <c r="H21" i="3"/>
  <c r="H20" i="3"/>
  <c r="H19" i="3"/>
  <c r="H18" i="3"/>
  <c r="H17" i="3"/>
  <c r="H16" i="3"/>
  <c r="H15" i="3"/>
  <c r="H14" i="3"/>
  <c r="M58" i="3" l="1"/>
  <c r="M59" i="3"/>
  <c r="M53" i="3"/>
  <c r="M43" i="3"/>
  <c r="M33" i="3"/>
  <c r="L37" i="3"/>
  <c r="M37" i="3" s="1"/>
  <c r="L40" i="3"/>
  <c r="M40" i="3" s="1"/>
  <c r="L19" i="3"/>
  <c r="M19" i="3" s="1"/>
  <c r="L39" i="3"/>
  <c r="M39" i="3" s="1"/>
  <c r="L65" i="3"/>
  <c r="M65" i="3" s="1"/>
  <c r="L56" i="3"/>
  <c r="M56" i="3" s="1"/>
  <c r="L20" i="3"/>
  <c r="M20" i="3" s="1"/>
  <c r="L41" i="3"/>
  <c r="M41" i="3" s="1"/>
  <c r="L57" i="3"/>
  <c r="M57" i="3" s="1"/>
  <c r="L38" i="3"/>
  <c r="M38" i="3" s="1"/>
  <c r="L36" i="3"/>
  <c r="M36" i="3" s="1"/>
  <c r="L35" i="3"/>
  <c r="M35" i="3" s="1"/>
  <c r="G8" i="3"/>
  <c r="L66" i="3"/>
  <c r="M66" i="3" s="1"/>
  <c r="L28" i="3"/>
  <c r="M28" i="3" s="1"/>
  <c r="L42" i="3"/>
  <c r="M42" i="3" s="1"/>
  <c r="L15" i="3"/>
  <c r="M15" i="3" s="1"/>
  <c r="L53" i="3"/>
  <c r="L52" i="3"/>
  <c r="M52" i="3" s="1"/>
  <c r="L44" i="3"/>
  <c r="M44" i="3" s="1"/>
  <c r="L34" i="3"/>
  <c r="M34" i="3" s="1"/>
  <c r="L33" i="3"/>
  <c r="L32" i="3"/>
  <c r="M32" i="3" s="1"/>
  <c r="L18" i="3"/>
  <c r="M18" i="3" s="1"/>
  <c r="L14" i="3"/>
  <c r="M14" i="3" s="1"/>
  <c r="L51" i="3"/>
  <c r="M51" i="3" s="1"/>
  <c r="L54" i="3"/>
  <c r="M54" i="3" s="1"/>
  <c r="L43" i="3"/>
  <c r="L55" i="3"/>
  <c r="M55" i="3" s="1"/>
  <c r="L17" i="3"/>
  <c r="M17" i="3" s="1"/>
  <c r="L16" i="3"/>
  <c r="M16" i="3" s="1"/>
  <c r="L50" i="3"/>
  <c r="M50" i="3" s="1"/>
  <c r="L24" i="3"/>
  <c r="M24" i="3" s="1"/>
  <c r="L62" i="3"/>
  <c r="M62" i="3" s="1"/>
  <c r="L61" i="3"/>
  <c r="M61" i="3" s="1"/>
  <c r="L60" i="3"/>
  <c r="M60" i="3" s="1"/>
  <c r="L31" i="3"/>
  <c r="M31" i="3" s="1"/>
  <c r="L30" i="3"/>
  <c r="M30" i="3" s="1"/>
  <c r="L29" i="3"/>
  <c r="M29" i="3" s="1"/>
  <c r="L27" i="3"/>
  <c r="M27" i="3" s="1"/>
  <c r="L26" i="3"/>
  <c r="M26" i="3" s="1"/>
  <c r="L25" i="3"/>
  <c r="M25" i="3" s="1"/>
  <c r="L23" i="3"/>
  <c r="M23" i="3" s="1"/>
  <c r="L22" i="3"/>
  <c r="M22" i="3" s="1"/>
  <c r="L21" i="3"/>
  <c r="M21" i="3" s="1"/>
  <c r="L63" i="3"/>
  <c r="M63" i="3" s="1"/>
  <c r="L45" i="3"/>
  <c r="M45" i="3" s="1"/>
  <c r="L46" i="3"/>
  <c r="M46" i="3" s="1"/>
  <c r="L47" i="3"/>
  <c r="M47" i="3" s="1"/>
  <c r="L48" i="3"/>
  <c r="M48" i="3" s="1"/>
  <c r="L49" i="3"/>
  <c r="M49" i="3" s="1"/>
  <c r="I8" i="3" l="1"/>
  <c r="K8" i="3" s="1"/>
</calcChain>
</file>

<file path=xl/sharedStrings.xml><?xml version="1.0" encoding="utf-8"?>
<sst xmlns="http://schemas.openxmlformats.org/spreadsheetml/2006/main" count="76" uniqueCount="76">
  <si>
    <t>Tranche</t>
  </si>
  <si>
    <t>H</t>
  </si>
  <si>
    <t>Date de l'annonce de la faillite:</t>
  </si>
  <si>
    <t>Nombre obligations détenues</t>
  </si>
  <si>
    <t>Coupure</t>
  </si>
  <si>
    <t>Libération</t>
  </si>
  <si>
    <t>J</t>
  </si>
  <si>
    <t>L</t>
  </si>
  <si>
    <t>N</t>
  </si>
  <si>
    <t>P</t>
  </si>
  <si>
    <t>Q</t>
  </si>
  <si>
    <t>U</t>
  </si>
  <si>
    <t>T</t>
  </si>
  <si>
    <t>W</t>
  </si>
  <si>
    <t>X</t>
  </si>
  <si>
    <t>A1</t>
  </si>
  <si>
    <t>B1</t>
  </si>
  <si>
    <t>C1</t>
  </si>
  <si>
    <t>D1</t>
  </si>
  <si>
    <t>E1</t>
  </si>
  <si>
    <t>F1</t>
  </si>
  <si>
    <t>H1</t>
  </si>
  <si>
    <t>I1</t>
  </si>
  <si>
    <t>J1</t>
  </si>
  <si>
    <t>K1</t>
  </si>
  <si>
    <t>L1</t>
  </si>
  <si>
    <t>M1</t>
  </si>
  <si>
    <t>N1</t>
  </si>
  <si>
    <t>O1</t>
  </si>
  <si>
    <t>P1</t>
  </si>
  <si>
    <t>Q1</t>
  </si>
  <si>
    <t>R1</t>
  </si>
  <si>
    <t>S1</t>
  </si>
  <si>
    <t>T1</t>
  </si>
  <si>
    <t>U1</t>
  </si>
  <si>
    <t>V1</t>
  </si>
  <si>
    <t>W1</t>
  </si>
  <si>
    <t>X1</t>
  </si>
  <si>
    <t>Y1</t>
  </si>
  <si>
    <t>Z1</t>
  </si>
  <si>
    <t>A2</t>
  </si>
  <si>
    <t>B2</t>
  </si>
  <si>
    <t>C2</t>
  </si>
  <si>
    <t>D2 [EUR]</t>
  </si>
  <si>
    <t>E2</t>
  </si>
  <si>
    <t>F2</t>
  </si>
  <si>
    <t>G2</t>
  </si>
  <si>
    <t>H2 [EUR]</t>
  </si>
  <si>
    <t>RO2</t>
  </si>
  <si>
    <t>RO3</t>
  </si>
  <si>
    <t>RO4</t>
  </si>
  <si>
    <t>RO5</t>
  </si>
  <si>
    <t>RO6</t>
  </si>
  <si>
    <t>RO7</t>
  </si>
  <si>
    <t>RO8</t>
  </si>
  <si>
    <t>RO9</t>
  </si>
  <si>
    <t>RO10</t>
  </si>
  <si>
    <t>OBLIGATIONS AVEC FOR JURIDIQUE ARLESHEIM (BL)</t>
  </si>
  <si>
    <t>Nb. jours</t>
  </si>
  <si>
    <t>Échéance avant-dernier coupon payé</t>
  </si>
  <si>
    <t>Capital investi</t>
  </si>
  <si>
    <t>Intérêts moratoires 5%</t>
  </si>
  <si>
    <t>Echéance  dernier coupon échu</t>
  </si>
  <si>
    <t>Dernier coupon échu payé?</t>
  </si>
  <si>
    <t xml:space="preserve">Gläubiger/Créancier: </t>
  </si>
  <si>
    <t>Calcul des intérêts pour la déclaration de créance / Zins Berechnung für die Forderungseingabe</t>
  </si>
  <si>
    <t>Nom Prénom Adresse exacte</t>
  </si>
  <si>
    <t>Konkurs : PrimeEnergy Cleantech AG in Liquidation</t>
  </si>
  <si>
    <t>Zivilrechtsverwaltung Basel-Landschaft</t>
  </si>
  <si>
    <t>Total</t>
  </si>
  <si>
    <t>Total Forderungseingabe</t>
  </si>
  <si>
    <t>Montants à insérer dans le formulaire d'annonce de créance:</t>
  </si>
  <si>
    <t>Rembour-sement</t>
  </si>
  <si>
    <t>Intérêts (Zins)</t>
  </si>
  <si>
    <t>Capital (Kapital)</t>
  </si>
  <si>
    <t>Couleur des champs à remplir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</si>
</sst>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0%"/>
    <numFmt numFmtId="165" formatCode="#,##0\ [$EUR]"/>
    <numFmt numFmtId="166" formatCode="#,##0.0000"/>
    <numFmt numFmtId="167" formatCode="#,##0.00\ [$EUR]"/>
    <numFmt numFmtId="168" formatCode="#,##0.00\ &quot;CHF&quot;"/>
  </numFmts>
  <fonts count="10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i/>
      <sz val="11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i/>
      <sz val="14"/>
      <color theme="1"/>
      <name val="Aptos Narrow"/>
      <family val="2"/>
      <scheme val="minor"/>
    </font>
    <font>
      <b/>
      <sz val="14"/>
      <color rgb="FF0070C0"/>
      <name val="Aptos Narrow"/>
      <family val="2"/>
      <scheme val="minor"/>
    </font>
    <font>
      <sz val="14"/>
      <color rgb="FF0070C0"/>
      <name val="Aptos Narrow"/>
      <family val="2"/>
      <scheme val="minor"/>
    </font>
    <font>
      <b/>
      <i/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/>
    <xf numFmtId="4" fontId="0" fillId="0" borderId="0" xfId="0" applyNumberFormat="1"/>
    <xf numFmtId="1" fontId="0" fillId="0" borderId="0" xfId="0" applyNumberForma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3" fontId="0" fillId="0" borderId="0" xfId="0" applyNumberFormat="1" applyAlignment="1">
      <alignment horizontal="center"/>
    </xf>
    <xf numFmtId="164" fontId="0" fillId="0" borderId="0" xfId="0" applyNumberFormat="1" applyAlignment="1">
      <alignment horizontal="right"/>
    </xf>
    <xf numFmtId="164" fontId="0" fillId="0" borderId="0" xfId="0" applyNumberFormat="1"/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4" fontId="1" fillId="0" borderId="1" xfId="0" applyNumberFormat="1" applyFont="1" applyBorder="1" applyAlignment="1">
      <alignment horizontal="center" wrapText="1"/>
    </xf>
    <xf numFmtId="4" fontId="0" fillId="0" borderId="0" xfId="0" applyNumberFormat="1" applyAlignment="1">
      <alignment horizontal="center"/>
    </xf>
    <xf numFmtId="14" fontId="1" fillId="0" borderId="1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0" xfId="0" applyFont="1"/>
    <xf numFmtId="1" fontId="0" fillId="2" borderId="1" xfId="0" applyNumberFormat="1" applyFill="1" applyBorder="1"/>
    <xf numFmtId="0" fontId="5" fillId="0" borderId="0" xfId="0" applyFont="1" applyAlignment="1">
      <alignment horizontal="left" vertical="top"/>
    </xf>
    <xf numFmtId="166" fontId="0" fillId="0" borderId="0" xfId="0" applyNumberFormat="1" applyAlignment="1">
      <alignment horizontal="left"/>
    </xf>
    <xf numFmtId="0" fontId="2" fillId="0" borderId="0" xfId="0" applyFont="1" applyAlignment="1">
      <alignment horizontal="center"/>
    </xf>
    <xf numFmtId="164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0" fontId="4" fillId="0" borderId="0" xfId="0" applyFont="1" applyAlignment="1">
      <alignment horizontal="center"/>
    </xf>
    <xf numFmtId="4" fontId="4" fillId="0" borderId="0" xfId="0" applyNumberFormat="1" applyFont="1"/>
    <xf numFmtId="0" fontId="4" fillId="0" borderId="0" xfId="0" applyFont="1"/>
    <xf numFmtId="0" fontId="9" fillId="0" borderId="0" xfId="0" applyFont="1" applyAlignment="1">
      <alignment horizontal="left"/>
    </xf>
    <xf numFmtId="164" fontId="1" fillId="0" borderId="0" xfId="0" applyNumberFormat="1" applyFont="1" applyAlignment="1">
      <alignment horizontal="right"/>
    </xf>
    <xf numFmtId="4" fontId="1" fillId="0" borderId="0" xfId="0" applyNumberFormat="1" applyFont="1"/>
    <xf numFmtId="3" fontId="1" fillId="0" borderId="1" xfId="0" applyNumberFormat="1" applyFont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2" borderId="1" xfId="0" applyFill="1" applyBorder="1" applyProtection="1">
      <protection locked="0"/>
    </xf>
    <xf numFmtId="3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0" borderId="1" xfId="0" applyBorder="1"/>
    <xf numFmtId="14" fontId="0" fillId="0" borderId="1" xfId="0" quotePrefix="1" applyNumberFormat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167" fontId="0" fillId="0" borderId="1" xfId="0" applyNumberFormat="1" applyBorder="1" applyAlignment="1">
      <alignment horizontal="center"/>
    </xf>
    <xf numFmtId="0" fontId="8" fillId="0" borderId="0" xfId="0" applyFont="1"/>
    <xf numFmtId="0" fontId="7" fillId="0" borderId="0" xfId="0" applyFont="1" applyAlignment="1">
      <alignment horizontal="right"/>
    </xf>
    <xf numFmtId="4" fontId="7" fillId="0" borderId="0" xfId="0" applyNumberFormat="1" applyFont="1" applyAlignment="1">
      <alignment horizontal="right"/>
    </xf>
    <xf numFmtId="4" fontId="3" fillId="0" borderId="0" xfId="0" applyNumberFormat="1" applyFont="1" applyAlignment="1">
      <alignment horizontal="left"/>
    </xf>
    <xf numFmtId="0" fontId="0" fillId="0" borderId="0" xfId="0" applyAlignment="1">
      <alignment horizontal="center" vertical="top"/>
    </xf>
    <xf numFmtId="0" fontId="4" fillId="2" borderId="0" xfId="0" applyFont="1" applyFill="1" applyAlignment="1" applyProtection="1">
      <alignment horizontal="left" vertical="top" wrapText="1"/>
      <protection locked="0"/>
    </xf>
    <xf numFmtId="0" fontId="7" fillId="0" borderId="2" xfId="0" applyFont="1" applyBorder="1" applyAlignment="1">
      <alignment horizontal="center" vertical="top" wrapText="1"/>
    </xf>
    <xf numFmtId="0" fontId="7" fillId="0" borderId="10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top" wrapText="1"/>
    </xf>
    <xf numFmtId="0" fontId="7" fillId="0" borderId="6" xfId="0" applyFont="1" applyBorder="1" applyAlignment="1">
      <alignment horizontal="center" vertical="top" wrapText="1"/>
    </xf>
    <xf numFmtId="0" fontId="7" fillId="0" borderId="11" xfId="0" applyFont="1" applyBorder="1" applyAlignment="1">
      <alignment horizontal="center" vertical="top" wrapText="1"/>
    </xf>
    <xf numFmtId="0" fontId="7" fillId="0" borderId="7" xfId="0" applyFont="1" applyBorder="1" applyAlignment="1">
      <alignment horizontal="center" vertical="top" wrapText="1"/>
    </xf>
    <xf numFmtId="3" fontId="7" fillId="0" borderId="4" xfId="0" applyNumberFormat="1" applyFont="1" applyBorder="1" applyAlignment="1">
      <alignment horizontal="center"/>
    </xf>
    <xf numFmtId="3" fontId="7" fillId="0" borderId="3" xfId="0" applyNumberFormat="1" applyFont="1" applyBorder="1" applyAlignment="1">
      <alignment horizontal="center"/>
    </xf>
    <xf numFmtId="168" fontId="7" fillId="0" borderId="8" xfId="0" applyNumberFormat="1" applyFont="1" applyBorder="1" applyAlignment="1">
      <alignment horizontal="center"/>
    </xf>
    <xf numFmtId="168" fontId="7" fillId="0" borderId="7" xfId="0" applyNumberFormat="1" applyFont="1" applyBorder="1" applyAlignment="1">
      <alignment horizontal="center"/>
    </xf>
    <xf numFmtId="4" fontId="7" fillId="0" borderId="4" xfId="0" applyNumberFormat="1" applyFont="1" applyBorder="1" applyAlignment="1">
      <alignment horizontal="center"/>
    </xf>
    <xf numFmtId="4" fontId="7" fillId="0" borderId="3" xfId="0" applyNumberFormat="1" applyFont="1" applyBorder="1" applyAlignment="1">
      <alignment horizontal="center"/>
    </xf>
    <xf numFmtId="4" fontId="7" fillId="0" borderId="5" xfId="0" applyNumberFormat="1" applyFont="1" applyBorder="1" applyAlignment="1">
      <alignment horizontal="center"/>
    </xf>
    <xf numFmtId="168" fontId="7" fillId="0" borderId="9" xfId="0" applyNumberFormat="1" applyFont="1" applyBorder="1" applyAlignment="1">
      <alignment horizontal="center"/>
    </xf>
  </cellXfs>
  <cellStyles count="1">
    <cellStyle name="Normal" xfId="0" builtinId="0"/>
  </cellStyles>
  <dxfs count="2"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9928B8-168B-404C-99F1-3427D53749F9}">
  <sheetPr>
    <pageSetUpPr fitToPage="1"/>
  </sheetPr>
  <dimension ref="B1:V69"/>
  <sheetViews>
    <sheetView tabSelected="1" zoomScaleNormal="100" workbookViewId="0">
      <pane xSplit="1" ySplit="13" topLeftCell="B14" activePane="bottomRight" state="frozen"/>
      <selection pane="topRight" activeCell="B1" sqref="B1"/>
      <selection pane="bottomLeft" activeCell="A5" sqref="A5"/>
      <selection pane="bottomRight" activeCell="J11" sqref="J11"/>
    </sheetView>
  </sheetViews>
  <sheetFormatPr baseColWidth="10" defaultRowHeight="15" x14ac:dyDescent="0.25"/>
  <cols>
    <col min="1" max="1" width="0.85546875" customWidth="1"/>
    <col min="2" max="2" width="9.28515625" style="5" customWidth="1"/>
    <col min="3" max="3" width="10.140625" style="5" customWidth="1"/>
    <col min="4" max="4" width="12" style="5" customWidth="1"/>
    <col min="5" max="5" width="15.5703125" style="5" customWidth="1"/>
    <col min="6" max="6" width="12.140625" customWidth="1"/>
    <col min="7" max="7" width="12.5703125" style="6" customWidth="1"/>
    <col min="8" max="8" width="12.7109375" style="6" bestFit="1" customWidth="1"/>
    <col min="9" max="9" width="10.28515625" style="8" bestFit="1" customWidth="1"/>
    <col min="10" max="10" width="15" style="3" bestFit="1" customWidth="1"/>
    <col min="11" max="11" width="15.28515625" style="2" customWidth="1"/>
    <col min="12" max="12" width="13.7109375" style="2" customWidth="1"/>
    <col min="13" max="13" width="15.28515625" style="13" bestFit="1" customWidth="1"/>
  </cols>
  <sheetData>
    <row r="1" spans="2:22" ht="18.75" x14ac:dyDescent="0.3">
      <c r="D1" s="1"/>
      <c r="F1" s="20"/>
      <c r="G1" s="20"/>
      <c r="H1" s="20" t="s">
        <v>67</v>
      </c>
      <c r="I1" s="20"/>
      <c r="J1" s="20"/>
      <c r="K1" s="13"/>
      <c r="L1" s="13"/>
    </row>
    <row r="2" spans="2:22" ht="18.75" x14ac:dyDescent="0.3">
      <c r="F2" s="20"/>
      <c r="G2" s="20"/>
      <c r="H2" s="20" t="s">
        <v>68</v>
      </c>
      <c r="I2" s="20"/>
      <c r="J2" s="20"/>
      <c r="K2" s="20"/>
      <c r="L2" s="20"/>
    </row>
    <row r="3" spans="2:22" ht="18.75" x14ac:dyDescent="0.3">
      <c r="F3" s="5"/>
      <c r="H3" s="20" t="s">
        <v>65</v>
      </c>
      <c r="I3" s="21"/>
      <c r="J3" s="22"/>
      <c r="K3" s="13"/>
      <c r="L3" s="13"/>
    </row>
    <row r="4" spans="2:22" ht="8.25" customHeight="1" x14ac:dyDescent="0.3">
      <c r="C4" s="1"/>
    </row>
    <row r="5" spans="2:22" ht="76.5" customHeight="1" x14ac:dyDescent="0.25">
      <c r="B5" s="18" t="s">
        <v>64</v>
      </c>
      <c r="C5" s="43"/>
      <c r="D5" s="44" t="s">
        <v>66</v>
      </c>
      <c r="E5" s="44"/>
      <c r="F5" s="44"/>
      <c r="G5" s="44"/>
      <c r="H5" s="44"/>
      <c r="I5" s="44"/>
      <c r="J5" s="44"/>
      <c r="K5" s="44"/>
      <c r="L5" s="44"/>
      <c r="M5" s="44"/>
    </row>
    <row r="6" spans="2:22" ht="19.5" thickBot="1" x14ac:dyDescent="0.35">
      <c r="B6" s="15"/>
      <c r="D6" s="16"/>
      <c r="M6" s="42"/>
    </row>
    <row r="7" spans="2:22" s="25" customFormat="1" ht="18.75" customHeight="1" x14ac:dyDescent="0.3">
      <c r="B7" s="23"/>
      <c r="C7" s="23"/>
      <c r="D7" s="45" t="s">
        <v>71</v>
      </c>
      <c r="E7" s="46"/>
      <c r="F7" s="47"/>
      <c r="G7" s="51" t="s">
        <v>74</v>
      </c>
      <c r="H7" s="52"/>
      <c r="I7" s="55" t="s">
        <v>73</v>
      </c>
      <c r="J7" s="56"/>
      <c r="K7" s="55" t="s">
        <v>70</v>
      </c>
      <c r="L7" s="57"/>
      <c r="M7" s="24"/>
      <c r="R7" s="39"/>
      <c r="T7" s="39"/>
      <c r="V7" s="39"/>
    </row>
    <row r="8" spans="2:22" s="25" customFormat="1" ht="19.5" thickBot="1" x14ac:dyDescent="0.35">
      <c r="B8" s="23"/>
      <c r="C8" s="23"/>
      <c r="D8" s="48"/>
      <c r="E8" s="49"/>
      <c r="F8" s="50"/>
      <c r="G8" s="53">
        <f>IF(F65+F66=0,SUM(H14:H63),SUM(H14:H63)+K9*SUM(H65:H66))</f>
        <v>0</v>
      </c>
      <c r="H8" s="54"/>
      <c r="I8" s="53">
        <f>IF(F65+F66=0,SUM(L14:L63),SUM(L14:L63)+K9*SUM(L65:L66))</f>
        <v>0</v>
      </c>
      <c r="J8" s="54"/>
      <c r="K8" s="53">
        <f>G8+I8</f>
        <v>0</v>
      </c>
      <c r="L8" s="58"/>
      <c r="M8" s="24"/>
      <c r="R8" s="40"/>
      <c r="T8" s="41"/>
      <c r="V8" s="41"/>
    </row>
    <row r="9" spans="2:22" x14ac:dyDescent="0.25">
      <c r="J9" s="7" t="str">
        <f>IF(F65+F66=0,"","Montants en EUR convertis au taux de change du 14.11.2024 (selon BNS) :")</f>
        <v/>
      </c>
      <c r="K9" s="19" t="str">
        <f>IF(F65+F66=0,"",0.9357)</f>
        <v/>
      </c>
      <c r="P9" s="5"/>
      <c r="Q9" s="5"/>
      <c r="S9" s="6"/>
      <c r="T9" s="6"/>
      <c r="U9" s="8"/>
    </row>
    <row r="10" spans="2:22" x14ac:dyDescent="0.25">
      <c r="L10" s="5"/>
      <c r="N10" s="8"/>
    </row>
    <row r="11" spans="2:22" x14ac:dyDescent="0.25">
      <c r="C11" s="4"/>
      <c r="D11" s="9" t="s">
        <v>2</v>
      </c>
      <c r="E11" s="14">
        <v>45610</v>
      </c>
      <c r="H11" s="8"/>
      <c r="I11" s="27"/>
      <c r="J11" s="17"/>
      <c r="K11" s="28" t="s">
        <v>75</v>
      </c>
      <c r="N11" s="8"/>
    </row>
    <row r="12" spans="2:22" ht="19.5" customHeight="1" x14ac:dyDescent="0.25">
      <c r="B12" s="26" t="s">
        <v>57</v>
      </c>
      <c r="C12" s="4"/>
      <c r="D12" s="4"/>
      <c r="E12" s="4"/>
    </row>
    <row r="13" spans="2:22" ht="60" x14ac:dyDescent="0.25">
      <c r="B13" s="10" t="s">
        <v>0</v>
      </c>
      <c r="C13" s="10" t="s">
        <v>5</v>
      </c>
      <c r="D13" s="11" t="s">
        <v>72</v>
      </c>
      <c r="E13" s="11" t="s">
        <v>59</v>
      </c>
      <c r="F13" s="11" t="s">
        <v>3</v>
      </c>
      <c r="G13" s="29" t="s">
        <v>4</v>
      </c>
      <c r="H13" s="11" t="s">
        <v>60</v>
      </c>
      <c r="I13" s="11" t="s">
        <v>62</v>
      </c>
      <c r="J13" s="11" t="s">
        <v>63</v>
      </c>
      <c r="K13" s="11" t="s">
        <v>58</v>
      </c>
      <c r="L13" s="12" t="s">
        <v>61</v>
      </c>
      <c r="M13" s="12" t="s">
        <v>69</v>
      </c>
    </row>
    <row r="14" spans="2:22" x14ac:dyDescent="0.25">
      <c r="B14" s="10" t="s">
        <v>1</v>
      </c>
      <c r="C14" s="30">
        <v>42460</v>
      </c>
      <c r="D14" s="30">
        <v>46112</v>
      </c>
      <c r="E14" s="30">
        <v>45016</v>
      </c>
      <c r="F14" s="31"/>
      <c r="G14" s="32">
        <v>10000</v>
      </c>
      <c r="H14" s="32" t="str">
        <f t="shared" ref="H14:H45" si="0">IF(F14=0,"",F14*G14)</f>
        <v/>
      </c>
      <c r="I14" s="30">
        <v>45382</v>
      </c>
      <c r="J14" s="31"/>
      <c r="K14" s="33" t="str">
        <f t="shared" ref="K14:K42" si="1">IF(AND(F14="",J14=""),"",IF(J14="payé",$E$11-I14-1,IF(J14="non payé",$E$11-E14-1,0)))</f>
        <v/>
      </c>
      <c r="L14" s="34" t="str">
        <f t="shared" ref="L14:L45" si="2">IF(AND(F14="",J14=""),"",K14/360*H14*5%)</f>
        <v/>
      </c>
      <c r="M14" s="34" t="str">
        <f t="shared" ref="M14:M63" si="3">IF(F14=0,"",H14+L14)</f>
        <v/>
      </c>
    </row>
    <row r="15" spans="2:22" x14ac:dyDescent="0.25">
      <c r="B15" s="10" t="s">
        <v>6</v>
      </c>
      <c r="C15" s="30">
        <v>42674</v>
      </c>
      <c r="D15" s="30">
        <v>46326</v>
      </c>
      <c r="E15" s="30">
        <v>45230</v>
      </c>
      <c r="F15" s="31"/>
      <c r="G15" s="32">
        <v>10000</v>
      </c>
      <c r="H15" s="32" t="str">
        <f t="shared" si="0"/>
        <v/>
      </c>
      <c r="I15" s="30">
        <v>45596</v>
      </c>
      <c r="J15" s="31"/>
      <c r="K15" s="33" t="str">
        <f t="shared" si="1"/>
        <v/>
      </c>
      <c r="L15" s="34" t="str">
        <f t="shared" si="2"/>
        <v/>
      </c>
      <c r="M15" s="34" t="str">
        <f t="shared" si="3"/>
        <v/>
      </c>
    </row>
    <row r="16" spans="2:22" x14ac:dyDescent="0.25">
      <c r="B16" s="10" t="s">
        <v>7</v>
      </c>
      <c r="C16" s="30">
        <v>42853</v>
      </c>
      <c r="D16" s="30">
        <v>46505</v>
      </c>
      <c r="E16" s="30">
        <v>45044</v>
      </c>
      <c r="F16" s="31"/>
      <c r="G16" s="32">
        <v>10000</v>
      </c>
      <c r="H16" s="32" t="str">
        <f t="shared" si="0"/>
        <v/>
      </c>
      <c r="I16" s="30">
        <v>45410</v>
      </c>
      <c r="J16" s="31"/>
      <c r="K16" s="33" t="str">
        <f t="shared" si="1"/>
        <v/>
      </c>
      <c r="L16" s="34" t="str">
        <f t="shared" si="2"/>
        <v/>
      </c>
      <c r="M16" s="34" t="str">
        <f t="shared" si="3"/>
        <v/>
      </c>
    </row>
    <row r="17" spans="2:13" x14ac:dyDescent="0.25">
      <c r="B17" s="10" t="s">
        <v>8</v>
      </c>
      <c r="C17" s="30">
        <v>43031</v>
      </c>
      <c r="D17" s="30">
        <v>46683</v>
      </c>
      <c r="E17" s="30">
        <v>45222</v>
      </c>
      <c r="F17" s="31"/>
      <c r="G17" s="32">
        <v>10000</v>
      </c>
      <c r="H17" s="32" t="str">
        <f t="shared" si="0"/>
        <v/>
      </c>
      <c r="I17" s="30">
        <v>45588</v>
      </c>
      <c r="J17" s="31"/>
      <c r="K17" s="33" t="str">
        <f t="shared" si="1"/>
        <v/>
      </c>
      <c r="L17" s="34" t="str">
        <f t="shared" si="2"/>
        <v/>
      </c>
      <c r="M17" s="34" t="str">
        <f t="shared" si="3"/>
        <v/>
      </c>
    </row>
    <row r="18" spans="2:13" x14ac:dyDescent="0.25">
      <c r="B18" s="10" t="s">
        <v>9</v>
      </c>
      <c r="C18" s="30">
        <v>43206</v>
      </c>
      <c r="D18" s="30">
        <v>45762</v>
      </c>
      <c r="E18" s="30">
        <v>45031</v>
      </c>
      <c r="F18" s="31"/>
      <c r="G18" s="32">
        <v>10000</v>
      </c>
      <c r="H18" s="32" t="str">
        <f t="shared" si="0"/>
        <v/>
      </c>
      <c r="I18" s="30">
        <v>45397</v>
      </c>
      <c r="J18" s="31"/>
      <c r="K18" s="33" t="str">
        <f t="shared" si="1"/>
        <v/>
      </c>
      <c r="L18" s="34" t="str">
        <f t="shared" si="2"/>
        <v/>
      </c>
      <c r="M18" s="34" t="str">
        <f t="shared" si="3"/>
        <v/>
      </c>
    </row>
    <row r="19" spans="2:13" x14ac:dyDescent="0.25">
      <c r="B19" s="10" t="s">
        <v>10</v>
      </c>
      <c r="C19" s="30">
        <v>43206</v>
      </c>
      <c r="D19" s="30">
        <v>46858</v>
      </c>
      <c r="E19" s="30">
        <v>45031</v>
      </c>
      <c r="F19" s="31"/>
      <c r="G19" s="32">
        <v>10000</v>
      </c>
      <c r="H19" s="32" t="str">
        <f t="shared" si="0"/>
        <v/>
      </c>
      <c r="I19" s="30">
        <v>45397</v>
      </c>
      <c r="J19" s="31"/>
      <c r="K19" s="33" t="str">
        <f t="shared" si="1"/>
        <v/>
      </c>
      <c r="L19" s="34" t="str">
        <f t="shared" si="2"/>
        <v/>
      </c>
      <c r="M19" s="34" t="str">
        <f t="shared" si="3"/>
        <v/>
      </c>
    </row>
    <row r="20" spans="2:13" x14ac:dyDescent="0.25">
      <c r="B20" s="10" t="s">
        <v>12</v>
      </c>
      <c r="C20" s="30">
        <v>43363</v>
      </c>
      <c r="D20" s="30">
        <v>45920</v>
      </c>
      <c r="E20" s="30">
        <v>45189</v>
      </c>
      <c r="F20" s="31"/>
      <c r="G20" s="32">
        <v>10000</v>
      </c>
      <c r="H20" s="32" t="str">
        <f t="shared" si="0"/>
        <v/>
      </c>
      <c r="I20" s="30">
        <v>45555</v>
      </c>
      <c r="J20" s="31"/>
      <c r="K20" s="33" t="str">
        <f t="shared" si="1"/>
        <v/>
      </c>
      <c r="L20" s="34" t="str">
        <f t="shared" si="2"/>
        <v/>
      </c>
      <c r="M20" s="34" t="str">
        <f t="shared" si="3"/>
        <v/>
      </c>
    </row>
    <row r="21" spans="2:13" x14ac:dyDescent="0.25">
      <c r="B21" s="10" t="s">
        <v>11</v>
      </c>
      <c r="C21" s="30">
        <v>43363</v>
      </c>
      <c r="D21" s="30">
        <v>47016</v>
      </c>
      <c r="E21" s="30">
        <v>45189</v>
      </c>
      <c r="F21" s="31"/>
      <c r="G21" s="32">
        <v>10000</v>
      </c>
      <c r="H21" s="32" t="str">
        <f t="shared" si="0"/>
        <v/>
      </c>
      <c r="I21" s="30">
        <v>45555</v>
      </c>
      <c r="J21" s="31"/>
      <c r="K21" s="33" t="str">
        <f t="shared" si="1"/>
        <v/>
      </c>
      <c r="L21" s="34" t="str">
        <f t="shared" si="2"/>
        <v/>
      </c>
      <c r="M21" s="34" t="str">
        <f t="shared" si="3"/>
        <v/>
      </c>
    </row>
    <row r="22" spans="2:13" x14ac:dyDescent="0.25">
      <c r="B22" s="10" t="s">
        <v>13</v>
      </c>
      <c r="C22" s="30">
        <v>43570</v>
      </c>
      <c r="D22" s="30">
        <v>46127</v>
      </c>
      <c r="E22" s="30">
        <v>45031</v>
      </c>
      <c r="F22" s="31"/>
      <c r="G22" s="32">
        <v>10000</v>
      </c>
      <c r="H22" s="32" t="str">
        <f t="shared" si="0"/>
        <v/>
      </c>
      <c r="I22" s="30">
        <v>45397</v>
      </c>
      <c r="J22" s="31"/>
      <c r="K22" s="33" t="str">
        <f t="shared" si="1"/>
        <v/>
      </c>
      <c r="L22" s="34" t="str">
        <f t="shared" si="2"/>
        <v/>
      </c>
      <c r="M22" s="34" t="str">
        <f t="shared" si="3"/>
        <v/>
      </c>
    </row>
    <row r="23" spans="2:13" x14ac:dyDescent="0.25">
      <c r="B23" s="10" t="s">
        <v>14</v>
      </c>
      <c r="C23" s="30">
        <v>43570</v>
      </c>
      <c r="D23" s="30">
        <v>47223</v>
      </c>
      <c r="E23" s="30">
        <v>45031</v>
      </c>
      <c r="F23" s="31"/>
      <c r="G23" s="32">
        <v>10000</v>
      </c>
      <c r="H23" s="32" t="str">
        <f t="shared" si="0"/>
        <v/>
      </c>
      <c r="I23" s="30">
        <v>45397</v>
      </c>
      <c r="J23" s="31"/>
      <c r="K23" s="33" t="str">
        <f t="shared" si="1"/>
        <v/>
      </c>
      <c r="L23" s="34" t="str">
        <f t="shared" si="2"/>
        <v/>
      </c>
      <c r="M23" s="34" t="str">
        <f t="shared" si="3"/>
        <v/>
      </c>
    </row>
    <row r="24" spans="2:13" x14ac:dyDescent="0.25">
      <c r="B24" s="10" t="s">
        <v>15</v>
      </c>
      <c r="C24" s="30">
        <v>43931</v>
      </c>
      <c r="D24" s="30">
        <v>45757</v>
      </c>
      <c r="E24" s="30">
        <v>45026</v>
      </c>
      <c r="F24" s="31"/>
      <c r="G24" s="32">
        <v>10000</v>
      </c>
      <c r="H24" s="32" t="str">
        <f t="shared" si="0"/>
        <v/>
      </c>
      <c r="I24" s="30">
        <v>45392</v>
      </c>
      <c r="J24" s="31"/>
      <c r="K24" s="33" t="str">
        <f t="shared" si="1"/>
        <v/>
      </c>
      <c r="L24" s="34" t="str">
        <f t="shared" si="2"/>
        <v/>
      </c>
      <c r="M24" s="34" t="str">
        <f t="shared" si="3"/>
        <v/>
      </c>
    </row>
    <row r="25" spans="2:13" x14ac:dyDescent="0.25">
      <c r="B25" s="10" t="s">
        <v>16</v>
      </c>
      <c r="C25" s="30">
        <v>43931</v>
      </c>
      <c r="D25" s="30">
        <v>46487</v>
      </c>
      <c r="E25" s="30">
        <v>45026</v>
      </c>
      <c r="F25" s="31"/>
      <c r="G25" s="32">
        <v>10000</v>
      </c>
      <c r="H25" s="32" t="str">
        <f t="shared" si="0"/>
        <v/>
      </c>
      <c r="I25" s="30">
        <v>45392</v>
      </c>
      <c r="J25" s="31"/>
      <c r="K25" s="33" t="str">
        <f t="shared" si="1"/>
        <v/>
      </c>
      <c r="L25" s="34" t="str">
        <f t="shared" si="2"/>
        <v/>
      </c>
      <c r="M25" s="34" t="str">
        <f t="shared" si="3"/>
        <v/>
      </c>
    </row>
    <row r="26" spans="2:13" x14ac:dyDescent="0.25">
      <c r="B26" s="10" t="s">
        <v>17</v>
      </c>
      <c r="C26" s="30">
        <v>43931</v>
      </c>
      <c r="D26" s="30">
        <v>47583</v>
      </c>
      <c r="E26" s="30">
        <v>45026</v>
      </c>
      <c r="F26" s="31"/>
      <c r="G26" s="32">
        <v>10000</v>
      </c>
      <c r="H26" s="32" t="str">
        <f t="shared" si="0"/>
        <v/>
      </c>
      <c r="I26" s="30">
        <v>45392</v>
      </c>
      <c r="J26" s="31"/>
      <c r="K26" s="33" t="str">
        <f t="shared" si="1"/>
        <v/>
      </c>
      <c r="L26" s="34" t="str">
        <f t="shared" si="2"/>
        <v/>
      </c>
      <c r="M26" s="34" t="str">
        <f t="shared" si="3"/>
        <v/>
      </c>
    </row>
    <row r="27" spans="2:13" x14ac:dyDescent="0.25">
      <c r="B27" s="10" t="s">
        <v>18</v>
      </c>
      <c r="C27" s="30">
        <v>44124</v>
      </c>
      <c r="D27" s="30">
        <v>45950</v>
      </c>
      <c r="E27" s="30">
        <v>45219</v>
      </c>
      <c r="F27" s="31"/>
      <c r="G27" s="32">
        <v>10000</v>
      </c>
      <c r="H27" s="32" t="str">
        <f t="shared" si="0"/>
        <v/>
      </c>
      <c r="I27" s="30">
        <v>45585</v>
      </c>
      <c r="J27" s="31"/>
      <c r="K27" s="33" t="str">
        <f t="shared" si="1"/>
        <v/>
      </c>
      <c r="L27" s="34" t="str">
        <f t="shared" si="2"/>
        <v/>
      </c>
      <c r="M27" s="34" t="str">
        <f t="shared" si="3"/>
        <v/>
      </c>
    </row>
    <row r="28" spans="2:13" x14ac:dyDescent="0.25">
      <c r="B28" s="10" t="s">
        <v>19</v>
      </c>
      <c r="C28" s="30">
        <v>44124</v>
      </c>
      <c r="D28" s="30">
        <v>46680</v>
      </c>
      <c r="E28" s="30">
        <v>45219</v>
      </c>
      <c r="F28" s="31"/>
      <c r="G28" s="32">
        <v>10000</v>
      </c>
      <c r="H28" s="32" t="str">
        <f t="shared" si="0"/>
        <v/>
      </c>
      <c r="I28" s="30">
        <v>45585</v>
      </c>
      <c r="J28" s="31"/>
      <c r="K28" s="33" t="str">
        <f t="shared" si="1"/>
        <v/>
      </c>
      <c r="L28" s="34" t="str">
        <f t="shared" si="2"/>
        <v/>
      </c>
      <c r="M28" s="34" t="str">
        <f t="shared" si="3"/>
        <v/>
      </c>
    </row>
    <row r="29" spans="2:13" x14ac:dyDescent="0.25">
      <c r="B29" s="10" t="s">
        <v>20</v>
      </c>
      <c r="C29" s="30">
        <v>44124</v>
      </c>
      <c r="D29" s="30">
        <v>47776</v>
      </c>
      <c r="E29" s="30">
        <v>45219</v>
      </c>
      <c r="F29" s="31"/>
      <c r="G29" s="32">
        <v>10000</v>
      </c>
      <c r="H29" s="32" t="str">
        <f t="shared" si="0"/>
        <v/>
      </c>
      <c r="I29" s="30">
        <v>45585</v>
      </c>
      <c r="J29" s="31"/>
      <c r="K29" s="33" t="str">
        <f t="shared" si="1"/>
        <v/>
      </c>
      <c r="L29" s="34" t="str">
        <f t="shared" si="2"/>
        <v/>
      </c>
      <c r="M29" s="34" t="str">
        <f t="shared" si="3"/>
        <v/>
      </c>
    </row>
    <row r="30" spans="2:13" x14ac:dyDescent="0.25">
      <c r="B30" s="10" t="s">
        <v>21</v>
      </c>
      <c r="C30" s="30">
        <v>44309</v>
      </c>
      <c r="D30" s="30">
        <v>46135</v>
      </c>
      <c r="E30" s="30">
        <v>45039</v>
      </c>
      <c r="F30" s="31"/>
      <c r="G30" s="32">
        <v>10000</v>
      </c>
      <c r="H30" s="32" t="str">
        <f t="shared" si="0"/>
        <v/>
      </c>
      <c r="I30" s="30">
        <v>45405</v>
      </c>
      <c r="J30" s="31"/>
      <c r="K30" s="33" t="str">
        <f t="shared" si="1"/>
        <v/>
      </c>
      <c r="L30" s="34" t="str">
        <f t="shared" si="2"/>
        <v/>
      </c>
      <c r="M30" s="34" t="str">
        <f t="shared" si="3"/>
        <v/>
      </c>
    </row>
    <row r="31" spans="2:13" x14ac:dyDescent="0.25">
      <c r="B31" s="10" t="s">
        <v>22</v>
      </c>
      <c r="C31" s="30">
        <v>44309</v>
      </c>
      <c r="D31" s="30">
        <v>46866</v>
      </c>
      <c r="E31" s="30">
        <v>45039</v>
      </c>
      <c r="F31" s="31"/>
      <c r="G31" s="32">
        <v>10000</v>
      </c>
      <c r="H31" s="32" t="str">
        <f t="shared" si="0"/>
        <v/>
      </c>
      <c r="I31" s="30">
        <v>45405</v>
      </c>
      <c r="J31" s="31"/>
      <c r="K31" s="33" t="str">
        <f t="shared" si="1"/>
        <v/>
      </c>
      <c r="L31" s="34" t="str">
        <f t="shared" si="2"/>
        <v/>
      </c>
      <c r="M31" s="34" t="str">
        <f t="shared" si="3"/>
        <v/>
      </c>
    </row>
    <row r="32" spans="2:13" x14ac:dyDescent="0.25">
      <c r="B32" s="10" t="s">
        <v>23</v>
      </c>
      <c r="C32" s="30">
        <v>44309</v>
      </c>
      <c r="D32" s="30">
        <v>47961</v>
      </c>
      <c r="E32" s="30">
        <v>45039</v>
      </c>
      <c r="F32" s="31"/>
      <c r="G32" s="32">
        <v>10000</v>
      </c>
      <c r="H32" s="32" t="str">
        <f t="shared" si="0"/>
        <v/>
      </c>
      <c r="I32" s="30">
        <v>45405</v>
      </c>
      <c r="J32" s="31"/>
      <c r="K32" s="33" t="str">
        <f t="shared" si="1"/>
        <v/>
      </c>
      <c r="L32" s="34" t="str">
        <f t="shared" si="2"/>
        <v/>
      </c>
      <c r="M32" s="34" t="str">
        <f t="shared" si="3"/>
        <v/>
      </c>
    </row>
    <row r="33" spans="2:13" x14ac:dyDescent="0.25">
      <c r="B33" s="10" t="s">
        <v>24</v>
      </c>
      <c r="C33" s="30">
        <v>44498</v>
      </c>
      <c r="D33" s="30">
        <v>46324</v>
      </c>
      <c r="E33" s="30">
        <v>45228</v>
      </c>
      <c r="F33" s="31"/>
      <c r="G33" s="32">
        <v>10000</v>
      </c>
      <c r="H33" s="32" t="str">
        <f t="shared" si="0"/>
        <v/>
      </c>
      <c r="I33" s="30">
        <v>45594</v>
      </c>
      <c r="J33" s="31"/>
      <c r="K33" s="33" t="str">
        <f t="shared" si="1"/>
        <v/>
      </c>
      <c r="L33" s="34" t="str">
        <f t="shared" si="2"/>
        <v/>
      </c>
      <c r="M33" s="34" t="str">
        <f t="shared" si="3"/>
        <v/>
      </c>
    </row>
    <row r="34" spans="2:13" x14ac:dyDescent="0.25">
      <c r="B34" s="10" t="s">
        <v>25</v>
      </c>
      <c r="C34" s="30">
        <v>44498</v>
      </c>
      <c r="D34" s="30">
        <v>47055</v>
      </c>
      <c r="E34" s="30">
        <v>45228</v>
      </c>
      <c r="F34" s="31"/>
      <c r="G34" s="32">
        <v>10000</v>
      </c>
      <c r="H34" s="32" t="str">
        <f t="shared" si="0"/>
        <v/>
      </c>
      <c r="I34" s="30">
        <v>45594</v>
      </c>
      <c r="J34" s="31"/>
      <c r="K34" s="33" t="str">
        <f t="shared" si="1"/>
        <v/>
      </c>
      <c r="L34" s="34" t="str">
        <f t="shared" si="2"/>
        <v/>
      </c>
      <c r="M34" s="34" t="str">
        <f t="shared" si="3"/>
        <v/>
      </c>
    </row>
    <row r="35" spans="2:13" x14ac:dyDescent="0.25">
      <c r="B35" s="10" t="s">
        <v>26</v>
      </c>
      <c r="C35" s="30">
        <v>44498</v>
      </c>
      <c r="D35" s="30">
        <v>48150</v>
      </c>
      <c r="E35" s="30">
        <v>45228</v>
      </c>
      <c r="F35" s="31"/>
      <c r="G35" s="32">
        <v>10000</v>
      </c>
      <c r="H35" s="32" t="str">
        <f t="shared" si="0"/>
        <v/>
      </c>
      <c r="I35" s="30">
        <v>45594</v>
      </c>
      <c r="J35" s="31"/>
      <c r="K35" s="33" t="str">
        <f t="shared" si="1"/>
        <v/>
      </c>
      <c r="L35" s="34" t="str">
        <f t="shared" si="2"/>
        <v/>
      </c>
      <c r="M35" s="34" t="str">
        <f t="shared" si="3"/>
        <v/>
      </c>
    </row>
    <row r="36" spans="2:13" x14ac:dyDescent="0.25">
      <c r="B36" s="10" t="s">
        <v>27</v>
      </c>
      <c r="C36" s="30">
        <v>44680</v>
      </c>
      <c r="D36" s="30">
        <v>46506</v>
      </c>
      <c r="E36" s="30">
        <v>45045</v>
      </c>
      <c r="F36" s="31"/>
      <c r="G36" s="32">
        <v>10000</v>
      </c>
      <c r="H36" s="32" t="str">
        <f t="shared" si="0"/>
        <v/>
      </c>
      <c r="I36" s="30">
        <v>45411</v>
      </c>
      <c r="J36" s="31"/>
      <c r="K36" s="33" t="str">
        <f t="shared" si="1"/>
        <v/>
      </c>
      <c r="L36" s="34" t="str">
        <f t="shared" si="2"/>
        <v/>
      </c>
      <c r="M36" s="34" t="str">
        <f t="shared" si="3"/>
        <v/>
      </c>
    </row>
    <row r="37" spans="2:13" x14ac:dyDescent="0.25">
      <c r="B37" s="10" t="s">
        <v>28</v>
      </c>
      <c r="C37" s="30">
        <v>44680</v>
      </c>
      <c r="D37" s="30">
        <v>47237</v>
      </c>
      <c r="E37" s="30">
        <v>45045</v>
      </c>
      <c r="F37" s="31"/>
      <c r="G37" s="32">
        <v>10000</v>
      </c>
      <c r="H37" s="32" t="str">
        <f t="shared" si="0"/>
        <v/>
      </c>
      <c r="I37" s="30">
        <v>45411</v>
      </c>
      <c r="J37" s="31"/>
      <c r="K37" s="33" t="str">
        <f t="shared" si="1"/>
        <v/>
      </c>
      <c r="L37" s="34" t="str">
        <f t="shared" si="2"/>
        <v/>
      </c>
      <c r="M37" s="34" t="str">
        <f t="shared" si="3"/>
        <v/>
      </c>
    </row>
    <row r="38" spans="2:13" x14ac:dyDescent="0.25">
      <c r="B38" s="10" t="s">
        <v>29</v>
      </c>
      <c r="C38" s="30">
        <v>44680</v>
      </c>
      <c r="D38" s="30">
        <v>48333</v>
      </c>
      <c r="E38" s="30">
        <v>45045</v>
      </c>
      <c r="F38" s="31"/>
      <c r="G38" s="32">
        <v>10000</v>
      </c>
      <c r="H38" s="32" t="str">
        <f t="shared" si="0"/>
        <v/>
      </c>
      <c r="I38" s="30">
        <v>45411</v>
      </c>
      <c r="J38" s="31"/>
      <c r="K38" s="33" t="str">
        <f t="shared" si="1"/>
        <v/>
      </c>
      <c r="L38" s="34" t="str">
        <f t="shared" si="2"/>
        <v/>
      </c>
      <c r="M38" s="34" t="str">
        <f t="shared" si="3"/>
        <v/>
      </c>
    </row>
    <row r="39" spans="2:13" x14ac:dyDescent="0.25">
      <c r="B39" s="10" t="s">
        <v>30</v>
      </c>
      <c r="C39" s="30">
        <v>44757</v>
      </c>
      <c r="D39" s="30">
        <v>46583</v>
      </c>
      <c r="E39" s="30">
        <v>45122</v>
      </c>
      <c r="F39" s="31"/>
      <c r="G39" s="32">
        <v>10000</v>
      </c>
      <c r="H39" s="32" t="str">
        <f t="shared" si="0"/>
        <v/>
      </c>
      <c r="I39" s="30">
        <v>45488</v>
      </c>
      <c r="J39" s="31"/>
      <c r="K39" s="33" t="str">
        <f t="shared" si="1"/>
        <v/>
      </c>
      <c r="L39" s="34" t="str">
        <f t="shared" si="2"/>
        <v/>
      </c>
      <c r="M39" s="34" t="str">
        <f t="shared" si="3"/>
        <v/>
      </c>
    </row>
    <row r="40" spans="2:13" x14ac:dyDescent="0.25">
      <c r="B40" s="10" t="s">
        <v>31</v>
      </c>
      <c r="C40" s="30">
        <v>44757</v>
      </c>
      <c r="D40" s="30">
        <v>47314</v>
      </c>
      <c r="E40" s="30">
        <v>45122</v>
      </c>
      <c r="F40" s="31"/>
      <c r="G40" s="32">
        <v>10000</v>
      </c>
      <c r="H40" s="32" t="str">
        <f t="shared" si="0"/>
        <v/>
      </c>
      <c r="I40" s="30">
        <v>45488</v>
      </c>
      <c r="J40" s="31"/>
      <c r="K40" s="33" t="str">
        <f t="shared" si="1"/>
        <v/>
      </c>
      <c r="L40" s="34" t="str">
        <f t="shared" si="2"/>
        <v/>
      </c>
      <c r="M40" s="34" t="str">
        <f t="shared" si="3"/>
        <v/>
      </c>
    </row>
    <row r="41" spans="2:13" x14ac:dyDescent="0.25">
      <c r="B41" s="10" t="s">
        <v>32</v>
      </c>
      <c r="C41" s="30">
        <v>44757</v>
      </c>
      <c r="D41" s="30">
        <v>48410</v>
      </c>
      <c r="E41" s="30">
        <v>45122</v>
      </c>
      <c r="F41" s="31"/>
      <c r="G41" s="32">
        <v>10000</v>
      </c>
      <c r="H41" s="32" t="str">
        <f t="shared" si="0"/>
        <v/>
      </c>
      <c r="I41" s="30">
        <v>45488</v>
      </c>
      <c r="J41" s="31"/>
      <c r="K41" s="33" t="str">
        <f t="shared" si="1"/>
        <v/>
      </c>
      <c r="L41" s="34" t="str">
        <f t="shared" si="2"/>
        <v/>
      </c>
      <c r="M41" s="34" t="str">
        <f t="shared" si="3"/>
        <v/>
      </c>
    </row>
    <row r="42" spans="2:13" x14ac:dyDescent="0.25">
      <c r="B42" s="10" t="s">
        <v>33</v>
      </c>
      <c r="C42" s="30">
        <v>44697</v>
      </c>
      <c r="D42" s="30">
        <v>46158</v>
      </c>
      <c r="E42" s="30">
        <v>45062</v>
      </c>
      <c r="F42" s="31"/>
      <c r="G42" s="32">
        <v>10000</v>
      </c>
      <c r="H42" s="32" t="str">
        <f t="shared" si="0"/>
        <v/>
      </c>
      <c r="I42" s="30">
        <v>45428</v>
      </c>
      <c r="J42" s="31"/>
      <c r="K42" s="33" t="str">
        <f t="shared" si="1"/>
        <v/>
      </c>
      <c r="L42" s="34" t="str">
        <f t="shared" si="2"/>
        <v/>
      </c>
      <c r="M42" s="34" t="str">
        <f t="shared" si="3"/>
        <v/>
      </c>
    </row>
    <row r="43" spans="2:13" x14ac:dyDescent="0.25">
      <c r="B43" s="10" t="s">
        <v>34</v>
      </c>
      <c r="C43" s="30">
        <v>44910</v>
      </c>
      <c r="D43" s="30">
        <v>46736</v>
      </c>
      <c r="E43" s="30">
        <v>45275</v>
      </c>
      <c r="F43" s="31"/>
      <c r="G43" s="32">
        <v>10000</v>
      </c>
      <c r="H43" s="32" t="str">
        <f t="shared" si="0"/>
        <v/>
      </c>
      <c r="I43" s="35"/>
      <c r="J43" s="35"/>
      <c r="K43" s="33" t="str">
        <f>IF(AND(F43="",J43=""),"",$E$11-E43-1)</f>
        <v/>
      </c>
      <c r="L43" s="34" t="str">
        <f t="shared" si="2"/>
        <v/>
      </c>
      <c r="M43" s="34" t="str">
        <f t="shared" si="3"/>
        <v/>
      </c>
    </row>
    <row r="44" spans="2:13" x14ac:dyDescent="0.25">
      <c r="B44" s="10" t="s">
        <v>35</v>
      </c>
      <c r="C44" s="30">
        <v>44910</v>
      </c>
      <c r="D44" s="30">
        <v>47467</v>
      </c>
      <c r="E44" s="30">
        <v>45275</v>
      </c>
      <c r="F44" s="31"/>
      <c r="G44" s="32">
        <v>10000</v>
      </c>
      <c r="H44" s="32" t="str">
        <f t="shared" si="0"/>
        <v/>
      </c>
      <c r="I44" s="35"/>
      <c r="J44" s="35"/>
      <c r="K44" s="33" t="str">
        <f>IF(AND(F44="",J44=""),"",$E$11-E44-1)</f>
        <v/>
      </c>
      <c r="L44" s="34" t="str">
        <f t="shared" si="2"/>
        <v/>
      </c>
      <c r="M44" s="34" t="str">
        <f t="shared" si="3"/>
        <v/>
      </c>
    </row>
    <row r="45" spans="2:13" x14ac:dyDescent="0.25">
      <c r="B45" s="10" t="s">
        <v>36</v>
      </c>
      <c r="C45" s="30">
        <v>44910</v>
      </c>
      <c r="D45" s="30">
        <v>48563</v>
      </c>
      <c r="E45" s="30">
        <v>45275</v>
      </c>
      <c r="F45" s="31"/>
      <c r="G45" s="32">
        <v>10000</v>
      </c>
      <c r="H45" s="32" t="str">
        <f t="shared" si="0"/>
        <v/>
      </c>
      <c r="I45" s="35"/>
      <c r="J45" s="35"/>
      <c r="K45" s="33" t="str">
        <f>IF(AND(F45="",J45=""),"",$E$11-E45-1)</f>
        <v/>
      </c>
      <c r="L45" s="34" t="str">
        <f t="shared" si="2"/>
        <v/>
      </c>
      <c r="M45" s="34" t="str">
        <f t="shared" si="3"/>
        <v/>
      </c>
    </row>
    <row r="46" spans="2:13" x14ac:dyDescent="0.25">
      <c r="B46" s="10" t="s">
        <v>37</v>
      </c>
      <c r="C46" s="30">
        <v>45030</v>
      </c>
      <c r="D46" s="30">
        <v>46857</v>
      </c>
      <c r="E46" s="35"/>
      <c r="F46" s="31"/>
      <c r="G46" s="32">
        <v>10000</v>
      </c>
      <c r="H46" s="32" t="str">
        <f t="shared" ref="H46:H63" si="4">IF(F46=0,"",F46*G46)</f>
        <v/>
      </c>
      <c r="I46" s="30">
        <v>45397</v>
      </c>
      <c r="J46" s="31"/>
      <c r="K46" s="33" t="str">
        <f t="shared" ref="K46:K51" si="5">IF(AND(F46="",J46=""),"",IF(J46="payé",$E$11-I46-1,IF(J46="non payé",$E$11-C46-1,0)))</f>
        <v/>
      </c>
      <c r="L46" s="34" t="str">
        <f t="shared" ref="L46:L66" si="6">IF(AND(F46="",J46=""),"",K46/360*H46*5%)</f>
        <v/>
      </c>
      <c r="M46" s="34" t="str">
        <f t="shared" si="3"/>
        <v/>
      </c>
    </row>
    <row r="47" spans="2:13" x14ac:dyDescent="0.25">
      <c r="B47" s="10" t="s">
        <v>38</v>
      </c>
      <c r="C47" s="30">
        <v>45030</v>
      </c>
      <c r="D47" s="30">
        <v>47588</v>
      </c>
      <c r="E47" s="35"/>
      <c r="F47" s="31"/>
      <c r="G47" s="32">
        <v>10000</v>
      </c>
      <c r="H47" s="32" t="str">
        <f t="shared" si="4"/>
        <v/>
      </c>
      <c r="I47" s="30">
        <v>45397</v>
      </c>
      <c r="J47" s="31"/>
      <c r="K47" s="33" t="str">
        <f t="shared" si="5"/>
        <v/>
      </c>
      <c r="L47" s="34" t="str">
        <f t="shared" si="6"/>
        <v/>
      </c>
      <c r="M47" s="34" t="str">
        <f t="shared" si="3"/>
        <v/>
      </c>
    </row>
    <row r="48" spans="2:13" x14ac:dyDescent="0.25">
      <c r="B48" s="10" t="s">
        <v>39</v>
      </c>
      <c r="C48" s="30">
        <v>45030</v>
      </c>
      <c r="D48" s="30">
        <v>48684</v>
      </c>
      <c r="E48" s="35"/>
      <c r="F48" s="31"/>
      <c r="G48" s="32">
        <v>10000</v>
      </c>
      <c r="H48" s="32" t="str">
        <f t="shared" si="4"/>
        <v/>
      </c>
      <c r="I48" s="30">
        <v>45397</v>
      </c>
      <c r="J48" s="31"/>
      <c r="K48" s="33" t="str">
        <f t="shared" si="5"/>
        <v/>
      </c>
      <c r="L48" s="34" t="str">
        <f t="shared" si="6"/>
        <v/>
      </c>
      <c r="M48" s="34" t="str">
        <f t="shared" si="3"/>
        <v/>
      </c>
    </row>
    <row r="49" spans="2:13" x14ac:dyDescent="0.25">
      <c r="B49" s="10" t="s">
        <v>40</v>
      </c>
      <c r="C49" s="30">
        <v>45121</v>
      </c>
      <c r="D49" s="30">
        <v>46948</v>
      </c>
      <c r="E49" s="35"/>
      <c r="F49" s="31"/>
      <c r="G49" s="32">
        <v>10000</v>
      </c>
      <c r="H49" s="32" t="str">
        <f t="shared" si="4"/>
        <v/>
      </c>
      <c r="I49" s="30">
        <v>45487</v>
      </c>
      <c r="J49" s="31"/>
      <c r="K49" s="33" t="str">
        <f t="shared" si="5"/>
        <v/>
      </c>
      <c r="L49" s="34" t="str">
        <f t="shared" si="6"/>
        <v/>
      </c>
      <c r="M49" s="34" t="str">
        <f t="shared" si="3"/>
        <v/>
      </c>
    </row>
    <row r="50" spans="2:13" x14ac:dyDescent="0.25">
      <c r="B50" s="10" t="s">
        <v>41</v>
      </c>
      <c r="C50" s="30">
        <v>45121</v>
      </c>
      <c r="D50" s="30">
        <v>47678</v>
      </c>
      <c r="E50" s="35"/>
      <c r="F50" s="31"/>
      <c r="G50" s="32">
        <v>10000</v>
      </c>
      <c r="H50" s="32" t="str">
        <f t="shared" si="4"/>
        <v/>
      </c>
      <c r="I50" s="30">
        <v>45487</v>
      </c>
      <c r="J50" s="31"/>
      <c r="K50" s="33" t="str">
        <f t="shared" si="5"/>
        <v/>
      </c>
      <c r="L50" s="34" t="str">
        <f t="shared" si="6"/>
        <v/>
      </c>
      <c r="M50" s="34" t="str">
        <f t="shared" si="3"/>
        <v/>
      </c>
    </row>
    <row r="51" spans="2:13" x14ac:dyDescent="0.25">
      <c r="B51" s="10" t="s">
        <v>42</v>
      </c>
      <c r="C51" s="30">
        <v>45121</v>
      </c>
      <c r="D51" s="30">
        <v>48774</v>
      </c>
      <c r="E51" s="35"/>
      <c r="F51" s="31"/>
      <c r="G51" s="32">
        <v>10000</v>
      </c>
      <c r="H51" s="32" t="str">
        <f t="shared" si="4"/>
        <v/>
      </c>
      <c r="I51" s="30">
        <v>45487</v>
      </c>
      <c r="J51" s="31"/>
      <c r="K51" s="33" t="str">
        <f t="shared" si="5"/>
        <v/>
      </c>
      <c r="L51" s="34" t="str">
        <f t="shared" si="6"/>
        <v/>
      </c>
      <c r="M51" s="34" t="str">
        <f t="shared" si="3"/>
        <v/>
      </c>
    </row>
    <row r="52" spans="2:13" x14ac:dyDescent="0.25">
      <c r="B52" s="10" t="s">
        <v>44</v>
      </c>
      <c r="C52" s="30">
        <v>45275</v>
      </c>
      <c r="D52" s="30">
        <v>47102</v>
      </c>
      <c r="E52" s="30"/>
      <c r="F52" s="31"/>
      <c r="G52" s="32">
        <v>10000</v>
      </c>
      <c r="H52" s="32" t="str">
        <f t="shared" si="4"/>
        <v/>
      </c>
      <c r="I52" s="30"/>
      <c r="J52" s="35"/>
      <c r="K52" s="33" t="str">
        <f>IF(AND(F52="",J52=""),"",$E$11-C52-1)</f>
        <v/>
      </c>
      <c r="L52" s="34" t="str">
        <f t="shared" si="6"/>
        <v/>
      </c>
      <c r="M52" s="34" t="str">
        <f t="shared" si="3"/>
        <v/>
      </c>
    </row>
    <row r="53" spans="2:13" x14ac:dyDescent="0.25">
      <c r="B53" s="10" t="s">
        <v>45</v>
      </c>
      <c r="C53" s="30">
        <v>45275</v>
      </c>
      <c r="D53" s="30">
        <v>47832</v>
      </c>
      <c r="E53" s="30"/>
      <c r="F53" s="31"/>
      <c r="G53" s="32">
        <v>10000</v>
      </c>
      <c r="H53" s="32" t="str">
        <f t="shared" si="4"/>
        <v/>
      </c>
      <c r="I53" s="30"/>
      <c r="J53" s="35"/>
      <c r="K53" s="33" t="str">
        <f>IF(AND(F53="",J53=""),"",$E$11-C53-1)</f>
        <v/>
      </c>
      <c r="L53" s="34" t="str">
        <f t="shared" si="6"/>
        <v/>
      </c>
      <c r="M53" s="34" t="str">
        <f t="shared" si="3"/>
        <v/>
      </c>
    </row>
    <row r="54" spans="2:13" x14ac:dyDescent="0.25">
      <c r="B54" s="10" t="s">
        <v>46</v>
      </c>
      <c r="C54" s="30">
        <v>45275</v>
      </c>
      <c r="D54" s="30">
        <v>48928</v>
      </c>
      <c r="E54" s="30"/>
      <c r="F54" s="31"/>
      <c r="G54" s="32">
        <v>10000</v>
      </c>
      <c r="H54" s="32" t="str">
        <f t="shared" si="4"/>
        <v/>
      </c>
      <c r="I54" s="30"/>
      <c r="J54" s="35"/>
      <c r="K54" s="33" t="str">
        <f>IF(AND(F54="",J54=""),"",$E$11-C54-1)</f>
        <v/>
      </c>
      <c r="L54" s="34" t="str">
        <f t="shared" si="6"/>
        <v/>
      </c>
      <c r="M54" s="34" t="str">
        <f t="shared" si="3"/>
        <v/>
      </c>
    </row>
    <row r="55" spans="2:13" x14ac:dyDescent="0.25">
      <c r="B55" s="10" t="s">
        <v>48</v>
      </c>
      <c r="C55" s="30">
        <v>44439</v>
      </c>
      <c r="D55" s="30">
        <v>46265</v>
      </c>
      <c r="E55" s="30">
        <v>45169</v>
      </c>
      <c r="F55" s="31"/>
      <c r="G55" s="32">
        <v>10000</v>
      </c>
      <c r="H55" s="32" t="str">
        <f t="shared" si="4"/>
        <v/>
      </c>
      <c r="I55" s="30">
        <v>45535</v>
      </c>
      <c r="J55" s="31"/>
      <c r="K55" s="33" t="str">
        <f t="shared" ref="K55:K62" si="7">IF(AND(F55="",J55=""),"",IF(J55="payé",$E$11-I55-1,IF(J55="non payé",$E$11-E55-1,0)))</f>
        <v/>
      </c>
      <c r="L55" s="34" t="str">
        <f t="shared" si="6"/>
        <v/>
      </c>
      <c r="M55" s="34" t="str">
        <f t="shared" si="3"/>
        <v/>
      </c>
    </row>
    <row r="56" spans="2:13" x14ac:dyDescent="0.25">
      <c r="B56" s="10" t="s">
        <v>49</v>
      </c>
      <c r="C56" s="30">
        <v>44501</v>
      </c>
      <c r="D56" s="30">
        <v>46327</v>
      </c>
      <c r="E56" s="30">
        <v>45231</v>
      </c>
      <c r="F56" s="31"/>
      <c r="G56" s="32">
        <v>10000</v>
      </c>
      <c r="H56" s="32" t="str">
        <f t="shared" si="4"/>
        <v/>
      </c>
      <c r="I56" s="30">
        <v>45597</v>
      </c>
      <c r="J56" s="31"/>
      <c r="K56" s="33" t="str">
        <f t="shared" si="7"/>
        <v/>
      </c>
      <c r="L56" s="34" t="str">
        <f t="shared" si="6"/>
        <v/>
      </c>
      <c r="M56" s="34" t="str">
        <f t="shared" si="3"/>
        <v/>
      </c>
    </row>
    <row r="57" spans="2:13" x14ac:dyDescent="0.25">
      <c r="B57" s="10" t="s">
        <v>50</v>
      </c>
      <c r="C57" s="30">
        <v>44652</v>
      </c>
      <c r="D57" s="30">
        <v>46113</v>
      </c>
      <c r="E57" s="30">
        <v>45017</v>
      </c>
      <c r="F57" s="31"/>
      <c r="G57" s="32">
        <v>10000</v>
      </c>
      <c r="H57" s="32" t="str">
        <f t="shared" si="4"/>
        <v/>
      </c>
      <c r="I57" s="30">
        <v>45383</v>
      </c>
      <c r="J57" s="31"/>
      <c r="K57" s="33" t="str">
        <f t="shared" si="7"/>
        <v/>
      </c>
      <c r="L57" s="34" t="str">
        <f t="shared" si="6"/>
        <v/>
      </c>
      <c r="M57" s="34" t="str">
        <f t="shared" si="3"/>
        <v/>
      </c>
    </row>
    <row r="58" spans="2:13" x14ac:dyDescent="0.25">
      <c r="B58" s="10" t="s">
        <v>51</v>
      </c>
      <c r="C58" s="30">
        <v>44667</v>
      </c>
      <c r="D58" s="30">
        <v>46128</v>
      </c>
      <c r="E58" s="30">
        <v>45032</v>
      </c>
      <c r="F58" s="31"/>
      <c r="G58" s="32">
        <v>10000</v>
      </c>
      <c r="H58" s="32" t="str">
        <f t="shared" si="4"/>
        <v/>
      </c>
      <c r="I58" s="30">
        <v>45398</v>
      </c>
      <c r="J58" s="31"/>
      <c r="K58" s="33" t="str">
        <f t="shared" si="7"/>
        <v/>
      </c>
      <c r="L58" s="34" t="str">
        <f t="shared" si="6"/>
        <v/>
      </c>
      <c r="M58" s="34" t="str">
        <f t="shared" si="3"/>
        <v/>
      </c>
    </row>
    <row r="59" spans="2:13" x14ac:dyDescent="0.25">
      <c r="B59" s="10" t="s">
        <v>52</v>
      </c>
      <c r="C59" s="30">
        <v>44680</v>
      </c>
      <c r="D59" s="30">
        <v>46141</v>
      </c>
      <c r="E59" s="30">
        <v>45045</v>
      </c>
      <c r="F59" s="31"/>
      <c r="G59" s="32">
        <v>10000</v>
      </c>
      <c r="H59" s="32" t="str">
        <f t="shared" si="4"/>
        <v/>
      </c>
      <c r="I59" s="30">
        <v>45411</v>
      </c>
      <c r="J59" s="31"/>
      <c r="K59" s="33" t="str">
        <f t="shared" si="7"/>
        <v/>
      </c>
      <c r="L59" s="34" t="str">
        <f t="shared" si="6"/>
        <v/>
      </c>
      <c r="M59" s="34" t="str">
        <f t="shared" si="3"/>
        <v/>
      </c>
    </row>
    <row r="60" spans="2:13" x14ac:dyDescent="0.25">
      <c r="B60" s="10" t="s">
        <v>53</v>
      </c>
      <c r="C60" s="30">
        <v>44825</v>
      </c>
      <c r="D60" s="30">
        <v>46651</v>
      </c>
      <c r="E60" s="30">
        <v>45190</v>
      </c>
      <c r="F60" s="31"/>
      <c r="G60" s="32">
        <v>10000</v>
      </c>
      <c r="H60" s="32" t="str">
        <f t="shared" si="4"/>
        <v/>
      </c>
      <c r="I60" s="30">
        <v>45556</v>
      </c>
      <c r="J60" s="31"/>
      <c r="K60" s="33" t="str">
        <f t="shared" si="7"/>
        <v/>
      </c>
      <c r="L60" s="34" t="str">
        <f t="shared" si="6"/>
        <v/>
      </c>
      <c r="M60" s="34" t="str">
        <f t="shared" si="3"/>
        <v/>
      </c>
    </row>
    <row r="61" spans="2:13" x14ac:dyDescent="0.25">
      <c r="B61" s="10" t="s">
        <v>54</v>
      </c>
      <c r="C61" s="30">
        <v>44858</v>
      </c>
      <c r="D61" s="30">
        <v>46684</v>
      </c>
      <c r="E61" s="30">
        <v>45223</v>
      </c>
      <c r="F61" s="31"/>
      <c r="G61" s="32">
        <v>10000</v>
      </c>
      <c r="H61" s="32" t="str">
        <f t="shared" si="4"/>
        <v/>
      </c>
      <c r="I61" s="30">
        <v>45589</v>
      </c>
      <c r="J61" s="31"/>
      <c r="K61" s="33" t="str">
        <f t="shared" si="7"/>
        <v/>
      </c>
      <c r="L61" s="34" t="str">
        <f t="shared" si="6"/>
        <v/>
      </c>
      <c r="M61" s="34" t="str">
        <f t="shared" si="3"/>
        <v/>
      </c>
    </row>
    <row r="62" spans="2:13" x14ac:dyDescent="0.25">
      <c r="B62" s="10" t="s">
        <v>55</v>
      </c>
      <c r="C62" s="30">
        <v>44866</v>
      </c>
      <c r="D62" s="30">
        <v>46692</v>
      </c>
      <c r="E62" s="30">
        <v>45231</v>
      </c>
      <c r="F62" s="31"/>
      <c r="G62" s="32">
        <v>10000</v>
      </c>
      <c r="H62" s="32" t="str">
        <f t="shared" si="4"/>
        <v/>
      </c>
      <c r="I62" s="30">
        <v>45597</v>
      </c>
      <c r="J62" s="31"/>
      <c r="K62" s="33" t="str">
        <f t="shared" si="7"/>
        <v/>
      </c>
      <c r="L62" s="34" t="str">
        <f t="shared" si="6"/>
        <v/>
      </c>
      <c r="M62" s="34" t="str">
        <f t="shared" si="3"/>
        <v/>
      </c>
    </row>
    <row r="63" spans="2:13" x14ac:dyDescent="0.25">
      <c r="B63" s="10" t="s">
        <v>56</v>
      </c>
      <c r="C63" s="30">
        <v>45007</v>
      </c>
      <c r="D63" s="30">
        <v>46834</v>
      </c>
      <c r="E63" s="30"/>
      <c r="F63" s="31"/>
      <c r="G63" s="32">
        <v>10000</v>
      </c>
      <c r="H63" s="32" t="str">
        <f t="shared" si="4"/>
        <v/>
      </c>
      <c r="I63" s="30">
        <v>45373</v>
      </c>
      <c r="J63" s="31"/>
      <c r="K63" s="33" t="str">
        <f>IF(AND(F63="",J63=""),"",IF(J63="payé",$E$11-I63-1,IF(J63="non payé",$E$11-C63-1,0)))</f>
        <v/>
      </c>
      <c r="L63" s="34" t="str">
        <f t="shared" si="6"/>
        <v/>
      </c>
      <c r="M63" s="34" t="str">
        <f t="shared" si="3"/>
        <v/>
      </c>
    </row>
    <row r="64" spans="2:13" x14ac:dyDescent="0.25">
      <c r="H64" s="3"/>
      <c r="I64" s="5"/>
      <c r="J64"/>
      <c r="K64" s="5"/>
      <c r="L64" s="13" t="str">
        <f t="shared" si="6"/>
        <v/>
      </c>
    </row>
    <row r="65" spans="2:13" x14ac:dyDescent="0.25">
      <c r="B65" s="10" t="s">
        <v>43</v>
      </c>
      <c r="C65" s="30">
        <v>45143</v>
      </c>
      <c r="D65" s="30">
        <v>46970</v>
      </c>
      <c r="E65" s="36">
        <v>45143</v>
      </c>
      <c r="F65" s="31"/>
      <c r="G65" s="37">
        <v>10000</v>
      </c>
      <c r="H65" s="37" t="str">
        <f>IF(F65=0,"",F65*G65)</f>
        <v/>
      </c>
      <c r="I65" s="30">
        <v>45509</v>
      </c>
      <c r="J65" s="31"/>
      <c r="K65" s="33" t="str">
        <f>IF(AND(F65="",J65=""),"",IF(J65="payé",$E$11-I65-1,IF(J65="non payé",$E$11-E65-1,0)))</f>
        <v/>
      </c>
      <c r="L65" s="38" t="str">
        <f t="shared" si="6"/>
        <v/>
      </c>
      <c r="M65" s="38" t="str">
        <f>IF(F65=0,"",H65+L65)</f>
        <v/>
      </c>
    </row>
    <row r="66" spans="2:13" x14ac:dyDescent="0.25">
      <c r="B66" s="10" t="s">
        <v>47</v>
      </c>
      <c r="C66" s="30">
        <v>45275</v>
      </c>
      <c r="D66" s="30">
        <v>47102</v>
      </c>
      <c r="E66" s="32"/>
      <c r="F66" s="31"/>
      <c r="G66" s="37">
        <v>10000</v>
      </c>
      <c r="H66" s="37" t="str">
        <f>IF(F66=0,"",F66*G66)</f>
        <v/>
      </c>
      <c r="I66" s="32"/>
      <c r="J66" s="32"/>
      <c r="K66" s="33" t="str">
        <f>IF(AND(F66="",J66=""),"",$E$11-C66-1)</f>
        <v/>
      </c>
      <c r="L66" s="38" t="str">
        <f t="shared" si="6"/>
        <v/>
      </c>
      <c r="M66" s="38" t="str">
        <f>IF(F66=0,"",H66+L66)</f>
        <v/>
      </c>
    </row>
    <row r="67" spans="2:13" x14ac:dyDescent="0.25">
      <c r="J67" s="2"/>
      <c r="K67"/>
      <c r="L67" s="13"/>
      <c r="M67" s="2"/>
    </row>
    <row r="68" spans="2:13" x14ac:dyDescent="0.25">
      <c r="C68"/>
      <c r="D68" s="2"/>
      <c r="J68" s="2"/>
      <c r="K68"/>
      <c r="L68" s="13"/>
      <c r="M68" s="2"/>
    </row>
    <row r="69" spans="2:13" x14ac:dyDescent="0.25">
      <c r="C69"/>
      <c r="D69" s="2"/>
    </row>
  </sheetData>
  <mergeCells count="8">
    <mergeCell ref="D5:M5"/>
    <mergeCell ref="D7:F8"/>
    <mergeCell ref="G7:H7"/>
    <mergeCell ref="G8:H8"/>
    <mergeCell ref="I7:J7"/>
    <mergeCell ref="I8:J8"/>
    <mergeCell ref="K7:L7"/>
    <mergeCell ref="K8:L8"/>
  </mergeCells>
  <conditionalFormatting sqref="K65:K66">
    <cfRule type="cellIs" dxfId="1" priority="33" operator="equal">
      <formula>0</formula>
    </cfRule>
  </conditionalFormatting>
  <conditionalFormatting sqref="K14:L64">
    <cfRule type="cellIs" dxfId="0" priority="1" operator="equal">
      <formula>0</formula>
    </cfRule>
  </conditionalFormatting>
  <dataValidations count="1">
    <dataValidation type="list" allowBlank="1" showInputMessage="1" showErrorMessage="1" errorTitle="Donnée non valide" error="Veuillez choisir dans le menu déroulant fourni" sqref="J65 J14:J42 J46:J51 J55:J63" xr:uid="{38A1D1A8-0B5B-4156-BF55-8E15AA266B4E}">
      <formula1>" ,payé, non payé"</formula1>
    </dataValidation>
  </dataValidations>
  <pageMargins left="0.39370078740157483" right="0.39370078740157483" top="0.74803149606299213" bottom="0.74803149606299213" header="0.31496062992125984" footer="0.31496062992125984"/>
  <pageSetup paperSize="9"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Calcul int. moratoires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francois durrer</dc:creator>
  <cp:lastModifiedBy>francois durrer</cp:lastModifiedBy>
  <cp:lastPrinted>2024-11-25T15:57:51Z</cp:lastPrinted>
  <dcterms:created xsi:type="dcterms:W3CDTF">2024-11-15T15:19:05Z</dcterms:created>
  <dcterms:modified xsi:type="dcterms:W3CDTF">2024-11-27T17:38:03Z</dcterms:modified>
</cp:coreProperties>
</file>